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entral Office\Stock\Health Insurance Consortium\"/>
    </mc:Choice>
  </mc:AlternateContent>
  <bookViews>
    <workbookView xWindow="0" yWindow="0" windowWidth="28800" windowHeight="12330"/>
  </bookViews>
  <sheets>
    <sheet name="Health Ins. Comparisons" sheetId="11" r:id="rId1"/>
  </sheets>
  <calcPr calcId="162913"/>
</workbook>
</file>

<file path=xl/calcChain.xml><?xml version="1.0" encoding="utf-8"?>
<calcChain xmlns="http://schemas.openxmlformats.org/spreadsheetml/2006/main">
  <c r="C23" i="11" l="1"/>
  <c r="C22" i="11"/>
  <c r="C21" i="11"/>
  <c r="C19" i="11"/>
  <c r="C18" i="11"/>
  <c r="C17" i="11"/>
  <c r="C15" i="11"/>
  <c r="C14" i="11"/>
  <c r="C13" i="11"/>
  <c r="C11" i="11"/>
  <c r="C10" i="11"/>
  <c r="C9" i="11"/>
  <c r="E23" i="11" l="1"/>
  <c r="E22" i="11"/>
  <c r="E21" i="11"/>
  <c r="F18" i="11" l="1"/>
  <c r="E19" i="11"/>
  <c r="F19" i="11" s="1"/>
  <c r="E18" i="11"/>
  <c r="E17" i="11"/>
  <c r="F17" i="11" s="1"/>
  <c r="E15" i="11"/>
  <c r="E14" i="11"/>
  <c r="F14" i="11" s="1"/>
  <c r="E13" i="11"/>
  <c r="E11" i="11"/>
  <c r="F11" i="11" s="1"/>
  <c r="E10" i="11"/>
  <c r="F10" i="11" s="1"/>
  <c r="E9" i="11"/>
  <c r="F9" i="11" s="1"/>
</calcChain>
</file>

<file path=xl/sharedStrings.xml><?xml version="1.0" encoding="utf-8"?>
<sst xmlns="http://schemas.openxmlformats.org/spreadsheetml/2006/main" count="42" uniqueCount="17">
  <si>
    <t>Single</t>
  </si>
  <si>
    <t>2 Person</t>
  </si>
  <si>
    <t>Full Family</t>
  </si>
  <si>
    <t>$500/$1000 (IN: SINGLE/2 PER &amp; FF)</t>
  </si>
  <si>
    <t>Pak A MESSA Choices - County Consortium</t>
  </si>
  <si>
    <t>Pak A ABC Plan 1 - County Consortim</t>
  </si>
  <si>
    <t xml:space="preserve">** Divide by 26 Pays </t>
  </si>
  <si>
    <t>20% co-insurance</t>
  </si>
  <si>
    <t>$1000/$2000 (IN: SINGLE/2 PER &amp; FF)</t>
  </si>
  <si>
    <t>10% co-insurance</t>
  </si>
  <si>
    <t>Mandatory Mail Rider</t>
  </si>
  <si>
    <t>$1400/$2800 (IN: SINGLE/2 PER &amp; FF)</t>
  </si>
  <si>
    <t xml:space="preserve"> MEDICAL INSURANCE-  EFFECTIVE JANUARY 1, 2021</t>
  </si>
  <si>
    <t>2021 MESSA Annual Total Cost</t>
  </si>
  <si>
    <t>2021 Employer Share (Hard Cap Max)</t>
  </si>
  <si>
    <t>2021 Employee Share</t>
  </si>
  <si>
    <t>Little Glad Center - 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</si>
</sst>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Alignment="1">
      <alignment vertical="top"/>
    </xf>
    <xf numFmtId="0" fontId="3" fillId="0" borderId="0" xfId="0" applyFont="1" applyFill="1"/>
    <xf numFmtId="0" fontId="3" fillId="0" borderId="0" xfId="0" applyFont="1"/>
    <xf numFmtId="43" fontId="1" fillId="3" borderId="0" xfId="0" applyNumberFormat="1" applyFont="1" applyFill="1" applyAlignment="1">
      <alignment horizontal="left" vertical="center"/>
    </xf>
    <xf numFmtId="0" fontId="1" fillId="3" borderId="0" xfId="0" applyFont="1" applyFill="1" applyBorder="1" applyAlignment="1">
      <alignment vertical="center"/>
    </xf>
    <xf numFmtId="4" fontId="3" fillId="0" borderId="0" xfId="0" applyNumberFormat="1" applyFont="1"/>
    <xf numFmtId="4" fontId="0" fillId="0" borderId="0" xfId="0" applyNumberFormat="1"/>
    <xf numFmtId="4" fontId="3" fillId="3" borderId="0" xfId="0" applyNumberFormat="1" applyFont="1" applyFill="1"/>
    <xf numFmtId="4" fontId="0" fillId="3" borderId="0" xfId="0" applyNumberFormat="1" applyFill="1"/>
    <xf numFmtId="4" fontId="2" fillId="2" borderId="7" xfId="0" applyNumberFormat="1" applyFont="1" applyFill="1" applyBorder="1"/>
    <xf numFmtId="4" fontId="4" fillId="2" borderId="8" xfId="0" applyNumberFormat="1" applyFont="1" applyFill="1" applyBorder="1" applyAlignment="1">
      <alignment horizontal="center" wrapText="1"/>
    </xf>
    <xf numFmtId="4" fontId="5" fillId="2" borderId="1" xfId="0" applyNumberFormat="1" applyFont="1" applyFill="1" applyBorder="1" applyAlignment="1"/>
    <xf numFmtId="4" fontId="3" fillId="2" borderId="5" xfId="0" applyNumberFormat="1" applyFont="1" applyFill="1" applyBorder="1"/>
    <xf numFmtId="4" fontId="5" fillId="2" borderId="9" xfId="0" applyNumberFormat="1" applyFont="1" applyFill="1" applyBorder="1"/>
    <xf numFmtId="4" fontId="3" fillId="2" borderId="6" xfId="0" applyNumberFormat="1" applyFont="1" applyFill="1" applyBorder="1"/>
    <xf numFmtId="4" fontId="3" fillId="2" borderId="8" xfId="0" applyNumberFormat="1" applyFont="1" applyFill="1" applyBorder="1"/>
    <xf numFmtId="4" fontId="1" fillId="4" borderId="4" xfId="0" applyNumberFormat="1" applyFont="1" applyFill="1" applyBorder="1" applyAlignment="1">
      <alignment horizontal="left"/>
    </xf>
    <xf numFmtId="4" fontId="3" fillId="0" borderId="0" xfId="0" applyNumberFormat="1" applyFont="1" applyBorder="1"/>
    <xf numFmtId="4" fontId="3" fillId="4" borderId="3" xfId="0" applyNumberFormat="1" applyFont="1" applyFill="1" applyBorder="1"/>
    <xf numFmtId="4" fontId="3" fillId="3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vertical="center"/>
    </xf>
    <xf numFmtId="43" fontId="3" fillId="0" borderId="0" xfId="0" applyNumberFormat="1" applyFont="1" applyBorder="1" applyAlignment="1">
      <alignment vertical="center"/>
    </xf>
    <xf numFmtId="43" fontId="3" fillId="0" borderId="0" xfId="0" applyNumberFormat="1" applyFont="1" applyBorder="1"/>
    <xf numFmtId="4" fontId="3" fillId="0" borderId="0" xfId="0" applyNumberFormat="1" applyFont="1" applyFill="1" applyBorder="1"/>
    <xf numFmtId="4" fontId="3" fillId="4" borderId="5" xfId="0" applyNumberFormat="1" applyFont="1" applyFill="1" applyBorder="1"/>
    <xf numFmtId="4" fontId="3" fillId="5" borderId="8" xfId="0" applyNumberFormat="1" applyFont="1" applyFill="1" applyBorder="1"/>
    <xf numFmtId="4" fontId="4" fillId="5" borderId="8" xfId="0" applyNumberFormat="1" applyFont="1" applyFill="1" applyBorder="1" applyAlignment="1">
      <alignment horizontal="center" wrapText="1"/>
    </xf>
    <xf numFmtId="4" fontId="5" fillId="5" borderId="1" xfId="0" applyNumberFormat="1" applyFont="1" applyFill="1" applyBorder="1" applyAlignment="1"/>
    <xf numFmtId="4" fontId="3" fillId="5" borderId="5" xfId="0" applyNumberFormat="1" applyFont="1" applyFill="1" applyBorder="1"/>
    <xf numFmtId="4" fontId="3" fillId="5" borderId="6" xfId="0" applyNumberFormat="1" applyFont="1" applyFill="1" applyBorder="1"/>
    <xf numFmtId="4" fontId="2" fillId="6" borderId="7" xfId="0" applyNumberFormat="1" applyFont="1" applyFill="1" applyBorder="1"/>
    <xf numFmtId="4" fontId="3" fillId="6" borderId="8" xfId="0" applyNumberFormat="1" applyFont="1" applyFill="1" applyBorder="1"/>
    <xf numFmtId="4" fontId="4" fillId="6" borderId="8" xfId="0" applyNumberFormat="1" applyFont="1" applyFill="1" applyBorder="1" applyAlignment="1">
      <alignment horizontal="center" wrapText="1"/>
    </xf>
    <xf numFmtId="4" fontId="5" fillId="6" borderId="1" xfId="0" applyNumberFormat="1" applyFont="1" applyFill="1" applyBorder="1" applyAlignment="1"/>
    <xf numFmtId="4" fontId="3" fillId="6" borderId="5" xfId="0" applyNumberFormat="1" applyFont="1" applyFill="1" applyBorder="1"/>
    <xf numFmtId="4" fontId="5" fillId="6" borderId="1" xfId="0" applyNumberFormat="1" applyFont="1" applyFill="1" applyBorder="1"/>
    <xf numFmtId="4" fontId="3" fillId="6" borderId="6" xfId="0" applyNumberFormat="1" applyFont="1" applyFill="1" applyBorder="1"/>
    <xf numFmtId="4" fontId="5" fillId="5" borderId="2" xfId="0" applyNumberFormat="1" applyFont="1" applyFill="1" applyBorder="1"/>
    <xf numFmtId="4" fontId="2" fillId="5" borderId="10" xfId="0" applyNumberFormat="1" applyFont="1" applyFill="1" applyBorder="1"/>
    <xf numFmtId="4" fontId="2" fillId="7" borderId="7" xfId="0" applyNumberFormat="1" applyFont="1" applyFill="1" applyBorder="1"/>
    <xf numFmtId="4" fontId="3" fillId="7" borderId="8" xfId="0" applyNumberFormat="1" applyFont="1" applyFill="1" applyBorder="1"/>
    <xf numFmtId="4" fontId="4" fillId="7" borderId="8" xfId="0" applyNumberFormat="1" applyFont="1" applyFill="1" applyBorder="1" applyAlignment="1">
      <alignment horizontal="center" wrapText="1"/>
    </xf>
    <xf numFmtId="4" fontId="5" fillId="7" borderId="1" xfId="0" applyNumberFormat="1" applyFont="1" applyFill="1" applyBorder="1" applyAlignment="1"/>
    <xf numFmtId="4" fontId="3" fillId="7" borderId="5" xfId="0" applyNumberFormat="1" applyFont="1" applyFill="1" applyBorder="1"/>
    <xf numFmtId="4" fontId="5" fillId="7" borderId="2" xfId="0" applyNumberFormat="1" applyFont="1" applyFill="1" applyBorder="1"/>
    <xf numFmtId="4" fontId="3" fillId="7" borderId="6" xfId="0" applyNumberFormat="1" applyFont="1" applyFill="1" applyBorder="1"/>
    <xf numFmtId="4" fontId="4" fillId="3" borderId="8" xfId="0" applyNumberFormat="1" applyFont="1" applyFill="1" applyBorder="1" applyAlignment="1">
      <alignment horizontal="center" wrapText="1"/>
    </xf>
    <xf numFmtId="4" fontId="3" fillId="3" borderId="5" xfId="0" applyNumberFormat="1" applyFont="1" applyFill="1" applyBorder="1"/>
    <xf numFmtId="4" fontId="3" fillId="3" borderId="6" xfId="0" applyNumberFormat="1" applyFont="1" applyFill="1" applyBorder="1"/>
    <xf numFmtId="4" fontId="3" fillId="5" borderId="10" xfId="0" applyNumberFormat="1" applyFont="1" applyFill="1" applyBorder="1"/>
    <xf numFmtId="4" fontId="3" fillId="7" borderId="7" xfId="0" applyNumberFormat="1" applyFont="1" applyFill="1" applyBorder="1"/>
    <xf numFmtId="0" fontId="1" fillId="0" borderId="0" xfId="0" applyFont="1" applyBorder="1" applyAlignment="1">
      <alignment horizontal="center" vertical="center" wrapText="1"/>
    </xf>
    <xf numFmtId="43" fontId="3" fillId="3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/>
    <xf numFmtId="43" fontId="3" fillId="0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5D9F1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topLeftCell="A4" zoomScale="99" zoomScaleNormal="99" workbookViewId="0">
      <selection activeCell="I22" sqref="I22"/>
    </sheetView>
  </sheetViews>
  <sheetFormatPr defaultRowHeight="15" x14ac:dyDescent="0.25"/>
  <cols>
    <col min="1" max="1" width="37" customWidth="1"/>
    <col min="2" max="2" width="11.5703125" customWidth="1"/>
    <col min="3" max="5" width="14" customWidth="1"/>
    <col min="6" max="6" width="13.42578125" customWidth="1"/>
    <col min="7" max="7" width="13.5703125" style="2" customWidth="1"/>
    <col min="8" max="8" width="12.85546875" style="2" customWidth="1"/>
    <col min="9" max="9" width="19.7109375" style="2" customWidth="1"/>
    <col min="10" max="10" width="0.28515625" style="2" hidden="1" customWidth="1"/>
    <col min="11" max="11" width="15.42578125" customWidth="1"/>
    <col min="12" max="12" width="15.28515625" customWidth="1"/>
    <col min="13" max="13" width="0.140625" customWidth="1"/>
    <col min="16" max="16" width="14" customWidth="1"/>
  </cols>
  <sheetData>
    <row r="1" spans="1:16" ht="20.25" customHeight="1" x14ac:dyDescent="0.25">
      <c r="A1" s="3" t="s">
        <v>12</v>
      </c>
      <c r="B1" s="1"/>
      <c r="C1" s="1"/>
      <c r="D1" s="1"/>
      <c r="E1" s="1"/>
      <c r="F1" s="1"/>
      <c r="G1" s="4"/>
      <c r="H1" s="4"/>
      <c r="I1" s="4"/>
      <c r="J1" s="4"/>
      <c r="K1" s="5"/>
      <c r="L1" s="5"/>
      <c r="M1" s="5"/>
    </row>
    <row r="2" spans="1:16" ht="1.5" customHeight="1" x14ac:dyDescent="0.25">
      <c r="A2" s="3"/>
      <c r="B2" s="1"/>
      <c r="C2" s="1"/>
      <c r="D2" s="1"/>
      <c r="E2" s="1"/>
      <c r="F2" s="1"/>
      <c r="G2" s="4"/>
      <c r="H2" s="4"/>
      <c r="I2" s="4"/>
      <c r="J2" s="4"/>
      <c r="K2" s="5"/>
      <c r="L2" s="5"/>
      <c r="M2" s="5"/>
    </row>
    <row r="3" spans="1:16" ht="26.25" customHeight="1" x14ac:dyDescent="0.25">
      <c r="A3" s="6"/>
      <c r="B3" s="57"/>
      <c r="C3" s="57"/>
      <c r="D3" s="57"/>
      <c r="E3" s="57"/>
      <c r="F3" s="57"/>
      <c r="G3" s="4"/>
      <c r="H3" s="56"/>
      <c r="I3" s="56"/>
      <c r="J3" s="23"/>
      <c r="K3" s="56"/>
      <c r="L3" s="56"/>
      <c r="M3" s="24"/>
      <c r="N3" s="59"/>
      <c r="O3" s="59"/>
      <c r="P3" s="59"/>
    </row>
    <row r="4" spans="1:16" ht="19.5" customHeight="1" x14ac:dyDescent="0.25">
      <c r="A4" s="6"/>
      <c r="B4" s="57"/>
      <c r="C4" s="57"/>
      <c r="D4" s="57"/>
      <c r="E4" s="57"/>
      <c r="F4" s="57"/>
      <c r="G4" s="4"/>
      <c r="H4" s="25"/>
      <c r="I4" s="26"/>
      <c r="J4" s="23"/>
      <c r="K4" s="25"/>
      <c r="L4" s="26"/>
      <c r="M4" s="24"/>
      <c r="N4" s="59"/>
      <c r="O4" s="59"/>
      <c r="P4" s="59"/>
    </row>
    <row r="5" spans="1:16" ht="23.25" customHeight="1" x14ac:dyDescent="0.25">
      <c r="A5" s="7"/>
      <c r="B5" s="57"/>
      <c r="C5" s="57"/>
      <c r="D5" s="57"/>
      <c r="E5" s="57"/>
      <c r="F5" s="57"/>
      <c r="G5" s="4"/>
      <c r="H5" s="24"/>
      <c r="I5" s="27"/>
      <c r="J5" s="23"/>
      <c r="K5" s="24"/>
      <c r="L5" s="26"/>
      <c r="M5" s="24"/>
      <c r="N5" s="59"/>
      <c r="O5" s="59"/>
      <c r="P5" s="59"/>
    </row>
    <row r="6" spans="1:16" ht="22.5" customHeight="1" thickBot="1" x14ac:dyDescent="0.3">
      <c r="A6" s="5"/>
      <c r="B6" s="58"/>
      <c r="C6" s="58"/>
      <c r="D6" s="58"/>
      <c r="E6" s="58"/>
      <c r="F6" s="58"/>
      <c r="G6" s="4"/>
      <c r="H6" s="23"/>
      <c r="I6" s="27"/>
      <c r="J6" s="23"/>
      <c r="K6" s="24"/>
      <c r="L6" s="26"/>
      <c r="M6" s="24"/>
      <c r="N6" s="59"/>
      <c r="O6" s="59"/>
      <c r="P6" s="59"/>
    </row>
    <row r="7" spans="1:16" s="9" customFormat="1" ht="16.5" customHeight="1" thickBot="1" x14ac:dyDescent="0.3">
      <c r="A7" s="19" t="s">
        <v>16</v>
      </c>
      <c r="B7" s="29"/>
      <c r="C7" s="29"/>
      <c r="D7" s="29"/>
      <c r="E7" s="29"/>
      <c r="F7" s="29"/>
      <c r="G7" s="28"/>
      <c r="H7" s="28"/>
      <c r="I7" s="28"/>
      <c r="J7" s="21"/>
      <c r="K7" s="22"/>
      <c r="L7" s="20"/>
      <c r="M7" s="8"/>
    </row>
    <row r="8" spans="1:16" s="11" customFormat="1" ht="63.75" customHeight="1" x14ac:dyDescent="0.25">
      <c r="A8" s="12" t="s">
        <v>4</v>
      </c>
      <c r="B8" s="18"/>
      <c r="C8" s="13" t="s">
        <v>13</v>
      </c>
      <c r="D8" s="51" t="s">
        <v>14</v>
      </c>
      <c r="E8" s="51" t="s">
        <v>15</v>
      </c>
      <c r="F8" s="13" t="s">
        <v>6</v>
      </c>
      <c r="G8" s="2"/>
      <c r="H8" s="2"/>
      <c r="I8"/>
      <c r="J8" s="8"/>
      <c r="K8" s="8"/>
    </row>
    <row r="9" spans="1:16" s="11" customFormat="1" ht="16.5" customHeight="1" x14ac:dyDescent="0.25">
      <c r="A9" s="14" t="s">
        <v>3</v>
      </c>
      <c r="B9" s="15" t="s">
        <v>0</v>
      </c>
      <c r="C9" s="15">
        <f>((675.18)*12)</f>
        <v>8102.16</v>
      </c>
      <c r="D9" s="52">
        <v>7043.89</v>
      </c>
      <c r="E9" s="52">
        <f>(C9-D9)</f>
        <v>1058.2699999999995</v>
      </c>
      <c r="F9" s="15">
        <f>(E9/26)</f>
        <v>40.702692307692288</v>
      </c>
      <c r="G9" s="2"/>
      <c r="H9" s="2"/>
      <c r="I9"/>
      <c r="J9" s="10"/>
      <c r="K9" s="10"/>
    </row>
    <row r="10" spans="1:16" s="11" customFormat="1" ht="16.5" customHeight="1" x14ac:dyDescent="0.25">
      <c r="A10" s="14"/>
      <c r="B10" s="15" t="s">
        <v>1</v>
      </c>
      <c r="C10" s="15">
        <f>((1519.15)*12)</f>
        <v>18229.800000000003</v>
      </c>
      <c r="D10" s="52">
        <v>14730.96</v>
      </c>
      <c r="E10" s="52">
        <f>(C10-D10)</f>
        <v>3498.8400000000038</v>
      </c>
      <c r="F10" s="15">
        <f t="shared" ref="F10:F11" si="0">(E10/26)</f>
        <v>134.57076923076937</v>
      </c>
      <c r="G10" s="2"/>
      <c r="H10" s="2"/>
      <c r="I10"/>
      <c r="J10" s="10"/>
      <c r="K10" s="10"/>
    </row>
    <row r="11" spans="1:16" s="11" customFormat="1" ht="16.5" customHeight="1" thickBot="1" x14ac:dyDescent="0.3">
      <c r="A11" s="16"/>
      <c r="B11" s="17" t="s">
        <v>2</v>
      </c>
      <c r="C11" s="17">
        <f>((1890.5)*12)</f>
        <v>22686</v>
      </c>
      <c r="D11" s="53">
        <v>19210.66</v>
      </c>
      <c r="E11" s="53">
        <f>(C11-D11)</f>
        <v>3475.34</v>
      </c>
      <c r="F11" s="15">
        <f t="shared" si="0"/>
        <v>133.66692307692307</v>
      </c>
      <c r="G11" s="2"/>
      <c r="H11" s="2"/>
      <c r="I11"/>
      <c r="J11" s="10"/>
      <c r="K11" s="10"/>
    </row>
    <row r="12" spans="1:16" s="11" customFormat="1" ht="66.599999999999994" customHeight="1" x14ac:dyDescent="0.25">
      <c r="A12" s="35" t="s">
        <v>4</v>
      </c>
      <c r="B12" s="36"/>
      <c r="C12" s="37" t="s">
        <v>13</v>
      </c>
      <c r="D12" s="51" t="s">
        <v>14</v>
      </c>
      <c r="E12" s="51" t="s">
        <v>15</v>
      </c>
      <c r="F12" s="37" t="s">
        <v>6</v>
      </c>
      <c r="G12" s="2"/>
      <c r="H12" s="2"/>
      <c r="I12"/>
      <c r="J12" s="8"/>
      <c r="K12" s="8"/>
    </row>
    <row r="13" spans="1:16" s="11" customFormat="1" ht="16.5" customHeight="1" x14ac:dyDescent="0.25">
      <c r="A13" s="38" t="s">
        <v>8</v>
      </c>
      <c r="B13" s="39" t="s">
        <v>0</v>
      </c>
      <c r="C13" s="39">
        <f>((581.61)*12)</f>
        <v>6979.32</v>
      </c>
      <c r="D13" s="52">
        <v>7043.89</v>
      </c>
      <c r="E13" s="52">
        <f>(C13-D13)</f>
        <v>-64.570000000000618</v>
      </c>
      <c r="F13" s="36">
        <v>0</v>
      </c>
      <c r="G13" s="2"/>
      <c r="H13" s="2"/>
      <c r="I13"/>
      <c r="J13" s="10"/>
      <c r="K13" s="10"/>
    </row>
    <row r="14" spans="1:16" s="11" customFormat="1" ht="16.5" customHeight="1" x14ac:dyDescent="0.25">
      <c r="A14" s="38" t="s">
        <v>9</v>
      </c>
      <c r="B14" s="39" t="s">
        <v>1</v>
      </c>
      <c r="C14" s="39">
        <f>((1308.62)*12)</f>
        <v>15703.439999999999</v>
      </c>
      <c r="D14" s="52">
        <v>14730.96</v>
      </c>
      <c r="E14" s="52">
        <f>(C14-D14)</f>
        <v>972.47999999999956</v>
      </c>
      <c r="F14" s="39">
        <f t="shared" ref="F14" si="1">(E14/26)</f>
        <v>37.40307692307691</v>
      </c>
      <c r="G14" s="2"/>
      <c r="H14" s="2"/>
      <c r="I14"/>
      <c r="J14" s="10"/>
      <c r="K14" s="10"/>
    </row>
    <row r="15" spans="1:16" s="11" customFormat="1" ht="16.5" customHeight="1" thickBot="1" x14ac:dyDescent="0.3">
      <c r="A15" s="40" t="s">
        <v>10</v>
      </c>
      <c r="B15" s="41" t="s">
        <v>2</v>
      </c>
      <c r="C15" s="41">
        <f>((1628.5)*12)</f>
        <v>19542</v>
      </c>
      <c r="D15" s="53">
        <v>19210.66</v>
      </c>
      <c r="E15" s="53">
        <f>(C15-D15)</f>
        <v>331.34000000000015</v>
      </c>
      <c r="F15" s="36">
        <v>0</v>
      </c>
      <c r="G15" s="2"/>
      <c r="H15" s="2"/>
      <c r="I15"/>
      <c r="J15" s="10"/>
      <c r="K15" s="10"/>
    </row>
    <row r="16" spans="1:16" s="11" customFormat="1" ht="81" customHeight="1" x14ac:dyDescent="0.25">
      <c r="A16" s="43" t="s">
        <v>5</v>
      </c>
      <c r="B16" s="30"/>
      <c r="C16" s="31" t="s">
        <v>13</v>
      </c>
      <c r="D16" s="51" t="s">
        <v>14</v>
      </c>
      <c r="E16" s="51" t="s">
        <v>15</v>
      </c>
      <c r="F16" s="31" t="s">
        <v>6</v>
      </c>
      <c r="G16" s="2"/>
      <c r="H16" s="2"/>
      <c r="I16"/>
      <c r="J16" s="8"/>
      <c r="K16" s="8"/>
    </row>
    <row r="17" spans="1:11" s="11" customFormat="1" ht="17.25" customHeight="1" x14ac:dyDescent="0.25">
      <c r="A17" s="32" t="s">
        <v>11</v>
      </c>
      <c r="B17" s="33" t="s">
        <v>0</v>
      </c>
      <c r="C17" s="33">
        <f>((602.79)*12)</f>
        <v>7233.48</v>
      </c>
      <c r="D17" s="52">
        <v>7043.89</v>
      </c>
      <c r="E17" s="52">
        <f>(C17-D17)</f>
        <v>189.58999999999924</v>
      </c>
      <c r="F17" s="54">
        <f>(E17/26)</f>
        <v>7.2919230769230472</v>
      </c>
      <c r="G17" s="2"/>
      <c r="H17" s="2"/>
      <c r="I17"/>
      <c r="J17" s="10"/>
      <c r="K17" s="10"/>
    </row>
    <row r="18" spans="1:11" s="11" customFormat="1" ht="17.25" customHeight="1" x14ac:dyDescent="0.25">
      <c r="A18" s="32"/>
      <c r="B18" s="33" t="s">
        <v>1</v>
      </c>
      <c r="C18" s="33">
        <f>((1356.29)*12)</f>
        <v>16275.48</v>
      </c>
      <c r="D18" s="52">
        <v>14730.96</v>
      </c>
      <c r="E18" s="52">
        <f>(C18-D18)</f>
        <v>1544.5200000000004</v>
      </c>
      <c r="F18" s="54">
        <f t="shared" ref="F18:F19" si="2">(E18/26)</f>
        <v>59.404615384615404</v>
      </c>
      <c r="G18" s="2"/>
      <c r="H18" s="2"/>
      <c r="I18"/>
      <c r="J18" s="10"/>
      <c r="K18" s="10"/>
    </row>
    <row r="19" spans="1:11" s="11" customFormat="1" ht="17.25" customHeight="1" thickBot="1" x14ac:dyDescent="0.3">
      <c r="A19" s="42"/>
      <c r="B19" s="34" t="s">
        <v>2</v>
      </c>
      <c r="C19" s="34">
        <f>((1687.82)*12)</f>
        <v>20253.84</v>
      </c>
      <c r="D19" s="53">
        <v>19210.66</v>
      </c>
      <c r="E19" s="53">
        <f>(C19-D19)</f>
        <v>1043.1800000000003</v>
      </c>
      <c r="F19" s="54">
        <f t="shared" si="2"/>
        <v>40.1223076923077</v>
      </c>
      <c r="G19" s="2"/>
      <c r="H19" s="2"/>
      <c r="I19"/>
      <c r="J19" s="10"/>
      <c r="K19" s="10"/>
    </row>
    <row r="20" spans="1:11" s="11" customFormat="1" ht="65.45" customHeight="1" x14ac:dyDescent="0.25">
      <c r="A20" s="44" t="s">
        <v>5</v>
      </c>
      <c r="B20" s="45"/>
      <c r="C20" s="46" t="s">
        <v>13</v>
      </c>
      <c r="D20" s="51" t="s">
        <v>14</v>
      </c>
      <c r="E20" s="51" t="s">
        <v>15</v>
      </c>
      <c r="F20" s="46" t="s">
        <v>6</v>
      </c>
      <c r="G20" s="2"/>
      <c r="H20" s="2"/>
      <c r="I20"/>
      <c r="J20" s="8"/>
      <c r="K20" s="8"/>
    </row>
    <row r="21" spans="1:11" s="11" customFormat="1" ht="17.25" customHeight="1" x14ac:dyDescent="0.25">
      <c r="A21" s="47" t="s">
        <v>11</v>
      </c>
      <c r="B21" s="48" t="s">
        <v>0</v>
      </c>
      <c r="C21" s="48">
        <f>((539.55)*12)</f>
        <v>6474.5999999999995</v>
      </c>
      <c r="D21" s="52">
        <v>7043.89</v>
      </c>
      <c r="E21" s="52">
        <f>(C21-D21)</f>
        <v>-569.29000000000087</v>
      </c>
      <c r="F21" s="55">
        <v>0</v>
      </c>
      <c r="G21" s="2"/>
      <c r="H21" s="2"/>
      <c r="I21"/>
      <c r="J21" s="10"/>
      <c r="K21" s="10"/>
    </row>
    <row r="22" spans="1:11" s="11" customFormat="1" ht="17.25" customHeight="1" x14ac:dyDescent="0.25">
      <c r="A22" s="47" t="s">
        <v>7</v>
      </c>
      <c r="B22" s="48" t="s">
        <v>1</v>
      </c>
      <c r="C22" s="48">
        <f>((1214)*12)</f>
        <v>14568</v>
      </c>
      <c r="D22" s="52">
        <v>14730.96</v>
      </c>
      <c r="E22" s="52">
        <f>(C22-D22)</f>
        <v>-162.95999999999913</v>
      </c>
      <c r="F22" s="55">
        <v>0</v>
      </c>
      <c r="G22" s="2"/>
      <c r="H22" s="2"/>
      <c r="I22"/>
      <c r="J22" s="10"/>
      <c r="K22" s="10"/>
    </row>
    <row r="23" spans="1:11" s="11" customFormat="1" ht="17.25" customHeight="1" thickBot="1" x14ac:dyDescent="0.3">
      <c r="A23" s="49" t="s">
        <v>10</v>
      </c>
      <c r="B23" s="50" t="s">
        <v>2</v>
      </c>
      <c r="C23" s="50">
        <f>((1510.75)*12)</f>
        <v>18129</v>
      </c>
      <c r="D23" s="53">
        <v>19210.66</v>
      </c>
      <c r="E23" s="53">
        <f>(C23-D23)</f>
        <v>-1081.6599999999999</v>
      </c>
      <c r="F23" s="55">
        <v>0</v>
      </c>
      <c r="G23" s="2"/>
      <c r="H23" s="2"/>
      <c r="I23"/>
      <c r="J23" s="10"/>
      <c r="K23" s="10"/>
    </row>
  </sheetData>
  <mergeCells count="4">
    <mergeCell ref="K3:L3"/>
    <mergeCell ref="B3:F6"/>
    <mergeCell ref="H3:I3"/>
    <mergeCell ref="N3:P6"/>
  </mergeCells>
  <pageMargins left="0" right="0" top="0" bottom="0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Health Ins. Comparisons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Mohr Kristy</dc:creator>
  <cp:lastModifiedBy>CRISTINE STOCK</cp:lastModifiedBy>
  <cp:lastPrinted>2020-09-15T18:55:55Z</cp:lastPrinted>
  <dcterms:created xsi:type="dcterms:W3CDTF">2013-03-11T17:15:30Z</dcterms:created>
  <dcterms:modified xsi:type="dcterms:W3CDTF">2020-10-15T20:29:20Z</dcterms:modified>
</cp:coreProperties>
</file>